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F8AAB65-4026-44B9-BEF0-7AC150910FF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43" i="1" l="1"/>
  <c r="J41" i="1"/>
  <c r="J39" i="1"/>
  <c r="J35" i="1"/>
  <c r="W23" i="1"/>
  <c r="W22" i="1"/>
  <c r="V22" i="1"/>
  <c r="J31" i="1" l="1"/>
  <c r="J30" i="1"/>
  <c r="S22" i="1"/>
  <c r="T22" i="1" s="1"/>
  <c r="S21" i="1"/>
  <c r="T21" i="1" s="1"/>
  <c r="S20" i="1"/>
  <c r="T20" i="1" s="1"/>
  <c r="S19" i="1"/>
  <c r="T19" i="1" s="1"/>
  <c r="S18" i="1"/>
  <c r="T18" i="1" s="1"/>
  <c r="S17" i="1"/>
  <c r="T17" i="1" s="1"/>
  <c r="S16" i="1"/>
  <c r="T16" i="1" s="1"/>
  <c r="S15" i="1"/>
  <c r="T15" i="1" s="1"/>
  <c r="S14" i="1"/>
  <c r="T14" i="1" s="1"/>
  <c r="S13" i="1"/>
  <c r="T13" i="1" s="1"/>
  <c r="S12" i="1"/>
  <c r="T12" i="1" s="1"/>
  <c r="S11" i="1"/>
  <c r="T11" i="1" s="1"/>
  <c r="K21" i="1"/>
  <c r="K22" i="1"/>
  <c r="J21" i="1"/>
  <c r="J22" i="1"/>
  <c r="J16" i="1"/>
  <c r="K16" i="1"/>
  <c r="J17" i="1"/>
  <c r="K17" i="1"/>
  <c r="J18" i="1"/>
  <c r="K18" i="1"/>
  <c r="J19" i="1"/>
  <c r="K19" i="1"/>
  <c r="J20" i="1" l="1"/>
  <c r="J15" i="1"/>
  <c r="J14" i="1"/>
  <c r="J13" i="1"/>
  <c r="J29" i="1" s="1"/>
  <c r="J12" i="1"/>
  <c r="J11" i="1"/>
  <c r="J32" i="1" l="1"/>
  <c r="J23" i="1"/>
  <c r="K23" i="1" s="1"/>
  <c r="K20" i="1"/>
  <c r="K13" i="1" l="1"/>
  <c r="K29" i="1" s="1"/>
  <c r="K11" i="1"/>
  <c r="K12" i="1"/>
  <c r="K14" i="1"/>
  <c r="K15" i="1"/>
  <c r="E8" i="1" l="1"/>
</calcChain>
</file>

<file path=xl/sharedStrings.xml><?xml version="1.0" encoding="utf-8"?>
<sst xmlns="http://schemas.openxmlformats.org/spreadsheetml/2006/main" count="90" uniqueCount="87">
  <si>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</si>
  <si>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</si>
  <si>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</si>
  <si>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인도장소 : 택배발송 / 또는 발주처 지정 장소
Delivery Place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</si>
  <si>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</si>
  <si>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</si>
  <si>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</si>
  <si>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</si>
  <si>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</si>
  <si>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</si>
  <si>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</si>
  <si>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</si>
  <si>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</si>
  <si>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</si>
  <si>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</si>
  <si>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</si>
  <si>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</si>
  <si>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</si>
  <si>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</si>
  <si>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</si>
  <si>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</si>
  <si>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</si>
  <si>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</si>
  <si>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</si>
  <si>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</si>
  <si>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</si>
  <si>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</si>
  <si>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</si>
  <si>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</si>
  <si>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</si>
  <si>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</si>
  <si>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그래픽카드</t>
    <phoneticPr fontId="1" type="noConversion"/>
  </si>
  <si>
    <t>케이스</t>
    <phoneticPr fontId="1" type="noConversion"/>
  </si>
  <si>
    <t>파워</t>
    <phoneticPr fontId="1" type="noConversion"/>
  </si>
  <si>
    <t>모니터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</si>
  <si>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</si>
  <si>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</si>
  <si>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</si>
  <si>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</si>
  <si>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</si>
  <si>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</si>
  <si>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</si>
  <si>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</si>
  <si>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</si>
  <si>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</si>
  <si>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</si>
  <si>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</si>
  <si>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</si>
  <si>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</si>
  <si>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</si>
  <si>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</si>
  <si>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>컴퓨터 납품건</t>
    <phoneticPr fontId="1" type="noConversion"/>
  </si>
  <si>
    <t xml:space="preserve">EXCEL II 500W 80PLUS STANDARD 230V EU </t>
    <phoneticPr fontId="1" type="noConversion"/>
  </si>
  <si>
    <t>[PhoenixCNS] Arpeggio 미니 강화유리 블랙 (미니타워)</t>
    <phoneticPr fontId="1" type="noConversion"/>
  </si>
  <si>
    <t>PRIME H610M-K D4 인텍앤컴퍼니</t>
    <phoneticPr fontId="1" type="noConversion"/>
  </si>
  <si>
    <t>INTEL- 코어13세대 i5-13400F (랩터레이크/2.5GHz/20MB) 정품박스</t>
    <phoneticPr fontId="1" type="noConversion"/>
  </si>
  <si>
    <t>[삼성전자] 삼성 DDR4 PC4-25600 [16GB] (3200)</t>
    <phoneticPr fontId="1" type="noConversion"/>
  </si>
  <si>
    <t>GeForce RTX 3060 D6 12GB STCOM</t>
    <phoneticPr fontId="1" type="noConversion"/>
  </si>
  <si>
    <t>삼성전자 PM9a1 M.2 NVMe 2280 512GB</t>
    <phoneticPr fontId="1" type="noConversion"/>
  </si>
  <si>
    <t xml:space="preserve">일 반 </t>
    <phoneticPr fontId="1" type="noConversion"/>
  </si>
  <si>
    <t>[비트엠] Newsync X27Q75 IPS LASER HDR [무결점]</t>
    <phoneticPr fontId="1" type="noConversion"/>
  </si>
  <si>
    <t>키보드</t>
    <phoneticPr fontId="1" type="noConversion"/>
  </si>
  <si>
    <t>마우스</t>
    <phoneticPr fontId="1" type="noConversion"/>
  </si>
  <si>
    <t>[아이락스] 무선키보드, IRK46R [화이트]</t>
    <phoneticPr fontId="1" type="noConversion"/>
  </si>
  <si>
    <t>무선.블루투스 미니 광마우스, LIFT Vertical ( 901865</t>
    <phoneticPr fontId="1" type="noConversion"/>
  </si>
  <si>
    <t>CPU쿨링</t>
    <phoneticPr fontId="1" type="noConversion"/>
  </si>
  <si>
    <t>[DEEPCOOL] AK400 (BLACK) [CPU쿨러]</t>
    <phoneticPr fontId="1" type="noConversion"/>
  </si>
  <si>
    <t>각각16GB 추가</t>
    <phoneticPr fontId="1" type="noConversion"/>
  </si>
  <si>
    <t>2K 바꾸기</t>
    <phoneticPr fontId="1" type="noConversion"/>
  </si>
  <si>
    <t>원하는대로</t>
    <phoneticPr fontId="1" type="noConversion"/>
  </si>
  <si>
    <t>고민중</t>
    <phoneticPr fontId="1" type="noConversion"/>
  </si>
  <si>
    <t>부품원가</t>
    <phoneticPr fontId="1" type="noConversion"/>
  </si>
  <si>
    <t>프로그램</t>
    <phoneticPr fontId="1" type="noConversion"/>
  </si>
  <si>
    <t>총금액</t>
    <phoneticPr fontId="1" type="noConversion"/>
  </si>
  <si>
    <t>대당가격</t>
    <phoneticPr fontId="1" type="noConversion"/>
  </si>
  <si>
    <t>부품마진</t>
    <phoneticPr fontId="1" type="noConversion"/>
  </si>
  <si>
    <t>1년무상A/S</t>
    <phoneticPr fontId="1" type="noConversion"/>
  </si>
  <si>
    <t>떠안을제품</t>
    <phoneticPr fontId="1" type="noConversion"/>
  </si>
  <si>
    <t>모니터차액</t>
    <phoneticPr fontId="1" type="noConversion"/>
  </si>
  <si>
    <t>18,000씩</t>
    <phoneticPr fontId="1" type="noConversion"/>
  </si>
  <si>
    <t>딸동그리</t>
    <phoneticPr fontId="1" type="noConversion"/>
  </si>
  <si>
    <t>직원동그리</t>
    <phoneticPr fontId="1" type="noConversion"/>
  </si>
  <si>
    <t>딸마,키보드</t>
    <phoneticPr fontId="1" type="noConversion"/>
  </si>
  <si>
    <t>용산방문</t>
    <phoneticPr fontId="1" type="noConversion"/>
  </si>
  <si>
    <t>케이스</t>
    <phoneticPr fontId="1" type="noConversion"/>
  </si>
  <si>
    <t>멀티텝</t>
    <phoneticPr fontId="1" type="noConversion"/>
  </si>
  <si>
    <t>조립비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</si>
</sst>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  <numFmt numFmtId="178" formatCode="mm&quot;월&quot;\ dd&quot;일&quot;"/>
  </numFmts>
  <fonts count="1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9"/>
      <color theme="3" tint="0.3999755851924192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42" fontId="4" fillId="0" borderId="0" xfId="0" applyNumberFormat="1" applyFont="1">
      <alignment vertical="center"/>
    </xf>
    <xf numFmtId="42" fontId="7" fillId="0" borderId="0" xfId="0" applyNumberFormat="1" applyFont="1" applyAlignment="1">
      <alignment horizontal="center" vertical="center"/>
    </xf>
    <xf numFmtId="42" fontId="4" fillId="0" borderId="0" xfId="0" applyNumberFormat="1" applyFont="1" applyAlignment="1">
      <alignment horizontal="center" vertical="center"/>
    </xf>
    <xf numFmtId="42" fontId="7" fillId="0" borderId="0" xfId="0" applyNumberFormat="1" applyFont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1" fontId="12" fillId="0" borderId="1" xfId="0" applyNumberFormat="1" applyFont="1" applyBorder="1">
      <alignment vertical="center"/>
    </xf>
    <xf numFmtId="3" fontId="12" fillId="0" borderId="0" xfId="0" applyNumberFormat="1" applyFo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41" fontId="13" fillId="0" borderId="1" xfId="0" applyNumberFormat="1" applyFont="1" applyBorder="1">
      <alignment vertical="center"/>
    </xf>
    <xf numFmtId="9" fontId="7" fillId="0" borderId="0" xfId="0" applyNumberFormat="1" applyFont="1">
      <alignment vertical="center"/>
    </xf>
    <xf numFmtId="178" fontId="7" fillId="0" borderId="0" xfId="0" applyNumberFormat="1" applyFont="1">
      <alignment vertical="center"/>
    </xf>
    <xf numFmtId="3" fontId="7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7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46"/>
  <sheetViews>
    <sheetView tabSelected="1" topLeftCell="A21" zoomScale="115" zoomScaleNormal="115" workbookViewId="0">
      <selection activeCell="P43" sqref="P43"/>
    </sheetView>
  </sheetViews>
  <sheetFormatPr defaultRowHeight="20.100000000000001" customHeight="1" x14ac:dyDescent="0.15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2" width="10.33203125" style="3" bestFit="1" customWidth="1"/>
    <col min="13" max="13" width="3.21875" style="3" customWidth="1"/>
    <col min="14" max="14" width="8.88671875" style="19"/>
    <col min="15" max="15" width="10.77734375" style="3" bestFit="1" customWidth="1"/>
    <col min="16" max="16384" width="8.88671875" style="3"/>
  </cols>
  <sheetData>
    <row r="1" spans="2:23" ht="57.75" customHeight="1" x14ac:dyDescent="0.15">
      <c r="B1" s="37" t="s">
        <v>6</v>
      </c>
      <c r="C1" s="38"/>
      <c r="D1" s="38"/>
      <c r="E1" s="38"/>
      <c r="F1" s="38"/>
      <c r="G1" s="38"/>
      <c r="H1" s="39"/>
      <c r="I1" s="39"/>
      <c r="J1" s="39"/>
      <c r="K1" s="39"/>
    </row>
    <row r="2" spans="2:23" ht="30.95" customHeight="1" x14ac:dyDescent="0.15">
      <c r="B2" s="58" t="s">
        <v>47</v>
      </c>
      <c r="C2" s="58"/>
      <c r="D2" s="77" t="s">
        <v>35</v>
      </c>
      <c r="E2" s="78"/>
      <c r="F2" s="79"/>
      <c r="G2" s="8"/>
      <c r="H2" s="3"/>
      <c r="I2" s="3"/>
      <c r="J2" s="3"/>
    </row>
    <row r="3" spans="2:23" ht="30.95" customHeight="1" x14ac:dyDescent="0.15">
      <c r="B3" s="58" t="s">
        <v>48</v>
      </c>
      <c r="C3" s="58"/>
      <c r="D3" s="77" t="s">
        <v>59</v>
      </c>
      <c r="E3" s="78"/>
      <c r="F3" s="79"/>
      <c r="G3" s="63" t="s">
        <v>38</v>
      </c>
      <c r="H3" s="64"/>
      <c r="I3" s="64"/>
      <c r="J3" s="64"/>
      <c r="K3" s="64"/>
    </row>
    <row r="4" spans="2:23" ht="30.95" customHeight="1" x14ac:dyDescent="0.15">
      <c r="B4" s="58" t="s">
        <v>49</v>
      </c>
      <c r="C4" s="58"/>
      <c r="D4" s="69"/>
      <c r="E4" s="70"/>
      <c r="F4" s="71"/>
      <c r="G4" s="63"/>
      <c r="H4" s="64"/>
      <c r="I4" s="64"/>
      <c r="J4" s="64"/>
      <c r="K4" s="64"/>
    </row>
    <row r="5" spans="2:23" ht="30.95" customHeight="1" x14ac:dyDescent="0.15">
      <c r="B5" s="58" t="s">
        <v>50</v>
      </c>
      <c r="C5" s="58"/>
      <c r="D5" s="77" t="s">
        <v>51</v>
      </c>
      <c r="E5" s="78"/>
      <c r="F5" s="79"/>
      <c r="G5" s="65" t="s">
        <v>39</v>
      </c>
      <c r="H5" s="66"/>
      <c r="I5" s="66"/>
      <c r="J5" s="66"/>
      <c r="K5" s="66"/>
    </row>
    <row r="6" spans="2:23" ht="30.95" customHeight="1" x14ac:dyDescent="0.15">
      <c r="B6" s="58" t="s">
        <v>5</v>
      </c>
      <c r="C6" s="58"/>
      <c r="D6" s="80">
        <v>45343</v>
      </c>
      <c r="E6" s="81"/>
      <c r="F6" s="82"/>
      <c r="G6" s="65"/>
      <c r="H6" s="66"/>
      <c r="I6" s="66"/>
      <c r="J6" s="66"/>
      <c r="K6" s="66"/>
    </row>
    <row r="7" spans="2:23" ht="20.100000000000001" customHeight="1" thickBot="1" x14ac:dyDescent="0.2">
      <c r="B7" s="4"/>
      <c r="C7" s="5"/>
      <c r="D7" s="5"/>
      <c r="E7" s="5"/>
      <c r="F7" s="5"/>
      <c r="G7" s="5"/>
      <c r="H7" s="6"/>
      <c r="I7" s="6"/>
      <c r="J7" s="6"/>
      <c r="K7" s="6"/>
    </row>
    <row r="8" spans="2:23" s="7" customFormat="1" ht="35.1" customHeight="1" thickBot="1" x14ac:dyDescent="0.2">
      <c r="B8" s="55" t="s">
        <v>4</v>
      </c>
      <c r="C8" s="55"/>
      <c r="D8" s="2"/>
      <c r="E8" s="75">
        <f>J23+K23</f>
        <v>3057791</v>
      </c>
      <c r="F8" s="76"/>
      <c r="G8" s="72" t="s">
        <v>1</v>
      </c>
      <c r="H8" s="73"/>
      <c r="I8" s="74" t="s">
        <v>36</v>
      </c>
      <c r="J8" s="74"/>
      <c r="K8" s="74"/>
      <c r="N8" s="20"/>
    </row>
    <row r="9" spans="2:23" s="8" customFormat="1" ht="20.100000000000001" customHeight="1" x14ac:dyDescent="0.15">
      <c r="B9" s="40"/>
      <c r="C9" s="40"/>
      <c r="D9" s="40"/>
      <c r="E9" s="40"/>
      <c r="F9" s="40"/>
      <c r="G9" s="40"/>
      <c r="H9" s="40"/>
      <c r="I9" s="40"/>
      <c r="J9" s="40"/>
      <c r="K9" s="40"/>
      <c r="N9" s="21"/>
    </row>
    <row r="10" spans="2:23" s="7" customFormat="1" ht="32.1" customHeight="1" x14ac:dyDescent="0.15">
      <c r="B10" s="1" t="s">
        <v>26</v>
      </c>
      <c r="C10" s="10" t="s">
        <v>46</v>
      </c>
      <c r="D10" s="69" t="s">
        <v>45</v>
      </c>
      <c r="E10" s="70"/>
      <c r="F10" s="70"/>
      <c r="G10" s="71"/>
      <c r="H10" s="9" t="s">
        <v>44</v>
      </c>
      <c r="I10" s="9" t="s">
        <v>27</v>
      </c>
      <c r="J10" s="9" t="s">
        <v>42</v>
      </c>
      <c r="K10" s="1" t="s">
        <v>43</v>
      </c>
      <c r="N10" s="20"/>
    </row>
    <row r="11" spans="2:23" s="11" customFormat="1" ht="27.95" customHeight="1" x14ac:dyDescent="0.15">
      <c r="B11" s="10">
        <v>1</v>
      </c>
      <c r="C11" s="10" t="s">
        <v>28</v>
      </c>
      <c r="D11" s="23"/>
      <c r="E11" s="67" t="s">
        <v>55</v>
      </c>
      <c r="F11" s="67"/>
      <c r="G11" s="68"/>
      <c r="H11" s="12">
        <v>276000</v>
      </c>
      <c r="I11" s="12">
        <v>2</v>
      </c>
      <c r="J11" s="12">
        <f t="shared" ref="J11:J22" si="0">H11*I11</f>
        <v>552000</v>
      </c>
      <c r="K11" s="12">
        <f t="shared" ref="K11:K23" si="1">J11*10%</f>
        <v>55200</v>
      </c>
      <c r="P11" s="24"/>
      <c r="Q11" s="12">
        <v>276000</v>
      </c>
      <c r="R11" s="12">
        <v>2</v>
      </c>
      <c r="S11" s="12">
        <f t="shared" ref="S11:S22" si="2">Q11*R11</f>
        <v>552000</v>
      </c>
      <c r="T11" s="12">
        <f t="shared" ref="T11:T22" si="3">S11*10%</f>
        <v>55200</v>
      </c>
      <c r="V11" s="34" t="s">
        <v>77</v>
      </c>
      <c r="W11" s="34"/>
    </row>
    <row r="12" spans="2:23" s="11" customFormat="1" ht="27.95" customHeight="1" x14ac:dyDescent="0.15">
      <c r="B12" s="10">
        <v>2</v>
      </c>
      <c r="C12" s="10" t="s">
        <v>29</v>
      </c>
      <c r="D12" s="23"/>
      <c r="E12" s="56" t="s">
        <v>54</v>
      </c>
      <c r="F12" s="56"/>
      <c r="G12" s="57"/>
      <c r="H12" s="12">
        <v>98500</v>
      </c>
      <c r="I12" s="12">
        <v>2</v>
      </c>
      <c r="J12" s="12">
        <f t="shared" si="0"/>
        <v>197000</v>
      </c>
      <c r="K12" s="12">
        <f t="shared" si="1"/>
        <v>19700</v>
      </c>
      <c r="P12" s="24"/>
      <c r="Q12" s="12">
        <v>264000</v>
      </c>
      <c r="R12" s="12">
        <v>2</v>
      </c>
      <c r="S12" s="12">
        <f t="shared" si="2"/>
        <v>528000</v>
      </c>
      <c r="T12" s="12">
        <f t="shared" si="3"/>
        <v>52800</v>
      </c>
      <c r="V12" s="24">
        <v>98500</v>
      </c>
      <c r="W12" s="24">
        <v>98500</v>
      </c>
    </row>
    <row r="13" spans="2:23" s="11" customFormat="1" ht="27.95" customHeight="1" x14ac:dyDescent="0.15">
      <c r="B13" s="10">
        <v>3</v>
      </c>
      <c r="C13" s="25" t="s">
        <v>30</v>
      </c>
      <c r="D13" s="26"/>
      <c r="E13" s="59" t="s">
        <v>56</v>
      </c>
      <c r="F13" s="59"/>
      <c r="G13" s="60"/>
      <c r="H13" s="27">
        <v>48000</v>
      </c>
      <c r="I13" s="27">
        <v>3</v>
      </c>
      <c r="J13" s="27">
        <f t="shared" si="0"/>
        <v>144000</v>
      </c>
      <c r="K13" s="27">
        <f t="shared" si="1"/>
        <v>14400</v>
      </c>
      <c r="L13" s="11" t="s">
        <v>67</v>
      </c>
      <c r="P13" s="24"/>
      <c r="Q13" s="27">
        <v>117000</v>
      </c>
      <c r="R13" s="27">
        <v>4</v>
      </c>
      <c r="S13" s="27">
        <f t="shared" si="2"/>
        <v>468000</v>
      </c>
      <c r="T13" s="27">
        <f t="shared" si="3"/>
        <v>46800</v>
      </c>
      <c r="V13" s="24">
        <v>48000</v>
      </c>
      <c r="W13" s="24">
        <v>48000</v>
      </c>
    </row>
    <row r="14" spans="2:23" s="11" customFormat="1" ht="27.95" customHeight="1" x14ac:dyDescent="0.15">
      <c r="B14" s="10">
        <v>4</v>
      </c>
      <c r="C14" s="10" t="s">
        <v>31</v>
      </c>
      <c r="D14" s="23"/>
      <c r="E14" s="56" t="s">
        <v>57</v>
      </c>
      <c r="F14" s="56"/>
      <c r="G14" s="57"/>
      <c r="H14" s="12">
        <v>376000</v>
      </c>
      <c r="I14" s="12">
        <v>2</v>
      </c>
      <c r="J14" s="12">
        <f t="shared" si="0"/>
        <v>752000</v>
      </c>
      <c r="K14" s="12">
        <f t="shared" si="1"/>
        <v>75200</v>
      </c>
      <c r="P14" s="24"/>
      <c r="Q14" s="12">
        <v>376000</v>
      </c>
      <c r="R14" s="12">
        <v>2</v>
      </c>
      <c r="S14" s="12">
        <f t="shared" si="2"/>
        <v>752000</v>
      </c>
      <c r="T14" s="12">
        <f t="shared" si="3"/>
        <v>75200</v>
      </c>
      <c r="V14" s="24"/>
      <c r="W14" s="24"/>
    </row>
    <row r="15" spans="2:23" s="11" customFormat="1" ht="27.95" customHeight="1" x14ac:dyDescent="0.15">
      <c r="B15" s="10">
        <v>5</v>
      </c>
      <c r="C15" s="10" t="s">
        <v>11</v>
      </c>
      <c r="D15" s="23"/>
      <c r="E15" s="56" t="s">
        <v>58</v>
      </c>
      <c r="F15" s="56"/>
      <c r="G15" s="57"/>
      <c r="H15" s="12">
        <v>72080</v>
      </c>
      <c r="I15" s="12">
        <v>2</v>
      </c>
      <c r="J15" s="12">
        <f t="shared" si="0"/>
        <v>144160</v>
      </c>
      <c r="K15" s="12">
        <f t="shared" si="1"/>
        <v>14416</v>
      </c>
      <c r="P15" s="24"/>
      <c r="Q15" s="12">
        <v>72080</v>
      </c>
      <c r="R15" s="12">
        <v>2</v>
      </c>
      <c r="S15" s="12">
        <f t="shared" si="2"/>
        <v>144160</v>
      </c>
      <c r="T15" s="12">
        <f t="shared" si="3"/>
        <v>14416</v>
      </c>
      <c r="V15" s="24"/>
      <c r="W15" s="24"/>
    </row>
    <row r="16" spans="2:23" s="11" customFormat="1" ht="27.95" customHeight="1" x14ac:dyDescent="0.15">
      <c r="B16" s="10">
        <v>6</v>
      </c>
      <c r="C16" s="29" t="s">
        <v>65</v>
      </c>
      <c r="D16" s="30"/>
      <c r="E16" s="61" t="s">
        <v>66</v>
      </c>
      <c r="F16" s="61"/>
      <c r="G16" s="62"/>
      <c r="H16" s="31">
        <v>29800</v>
      </c>
      <c r="I16" s="31">
        <v>2</v>
      </c>
      <c r="J16" s="31">
        <f t="shared" si="0"/>
        <v>59600</v>
      </c>
      <c r="K16" s="31">
        <f t="shared" si="1"/>
        <v>5960</v>
      </c>
      <c r="L16" s="11" t="s">
        <v>70</v>
      </c>
      <c r="Q16" s="12">
        <v>29800</v>
      </c>
      <c r="R16" s="12">
        <v>2</v>
      </c>
      <c r="S16" s="12">
        <f t="shared" si="2"/>
        <v>59600</v>
      </c>
      <c r="T16" s="12">
        <f t="shared" si="3"/>
        <v>5960</v>
      </c>
      <c r="V16" s="24"/>
      <c r="W16" s="24"/>
    </row>
    <row r="17" spans="2:23" s="11" customFormat="1" ht="27.95" customHeight="1" x14ac:dyDescent="0.15">
      <c r="B17" s="10">
        <v>7</v>
      </c>
      <c r="C17" s="10" t="s">
        <v>32</v>
      </c>
      <c r="D17" s="23"/>
      <c r="E17" s="56" t="s">
        <v>53</v>
      </c>
      <c r="F17" s="56"/>
      <c r="G17" s="57"/>
      <c r="H17" s="12">
        <v>29500</v>
      </c>
      <c r="I17" s="12">
        <v>2</v>
      </c>
      <c r="J17" s="12">
        <f t="shared" si="0"/>
        <v>59000</v>
      </c>
      <c r="K17" s="12">
        <f t="shared" si="1"/>
        <v>5900</v>
      </c>
      <c r="P17" s="24"/>
      <c r="Q17" s="12">
        <v>88500</v>
      </c>
      <c r="R17" s="12">
        <v>2</v>
      </c>
      <c r="S17" s="12">
        <f t="shared" si="2"/>
        <v>177000</v>
      </c>
      <c r="T17" s="12">
        <f t="shared" si="3"/>
        <v>17700</v>
      </c>
      <c r="V17" s="24">
        <v>30000</v>
      </c>
      <c r="W17" s="24">
        <v>30000</v>
      </c>
    </row>
    <row r="18" spans="2:23" s="11" customFormat="1" ht="27.95" customHeight="1" x14ac:dyDescent="0.15">
      <c r="B18" s="10">
        <v>8</v>
      </c>
      <c r="C18" s="10" t="s">
        <v>33</v>
      </c>
      <c r="D18" s="23"/>
      <c r="E18" s="56" t="s">
        <v>52</v>
      </c>
      <c r="F18" s="56"/>
      <c r="G18" s="57"/>
      <c r="H18" s="12">
        <v>32000</v>
      </c>
      <c r="I18" s="12">
        <v>2</v>
      </c>
      <c r="J18" s="12">
        <f t="shared" si="0"/>
        <v>64000</v>
      </c>
      <c r="K18" s="12">
        <f t="shared" si="1"/>
        <v>6400</v>
      </c>
      <c r="P18" s="24"/>
      <c r="Q18" s="12">
        <v>51000</v>
      </c>
      <c r="R18" s="12">
        <v>2</v>
      </c>
      <c r="S18" s="12">
        <f t="shared" si="2"/>
        <v>102000</v>
      </c>
      <c r="T18" s="12">
        <f t="shared" si="3"/>
        <v>10200</v>
      </c>
      <c r="V18" s="24">
        <v>30000</v>
      </c>
      <c r="W18" s="24">
        <v>30000</v>
      </c>
    </row>
    <row r="19" spans="2:23" s="11" customFormat="1" ht="27.95" customHeight="1" x14ac:dyDescent="0.15">
      <c r="B19" s="10">
        <v>9</v>
      </c>
      <c r="C19" s="25" t="s">
        <v>34</v>
      </c>
      <c r="D19" s="26"/>
      <c r="E19" s="59" t="s">
        <v>60</v>
      </c>
      <c r="F19" s="59"/>
      <c r="G19" s="60"/>
      <c r="H19" s="27">
        <v>145500</v>
      </c>
      <c r="I19" s="27">
        <v>4</v>
      </c>
      <c r="J19" s="27">
        <f t="shared" si="0"/>
        <v>582000</v>
      </c>
      <c r="K19" s="27">
        <f t="shared" si="1"/>
        <v>58200</v>
      </c>
      <c r="L19" s="11" t="s">
        <v>68</v>
      </c>
      <c r="P19" s="24"/>
      <c r="Q19" s="12">
        <v>145500</v>
      </c>
      <c r="R19" s="12">
        <v>4</v>
      </c>
      <c r="S19" s="12">
        <f t="shared" si="2"/>
        <v>582000</v>
      </c>
      <c r="T19" s="12">
        <f t="shared" si="3"/>
        <v>58200</v>
      </c>
      <c r="V19" s="24">
        <v>145500</v>
      </c>
      <c r="W19" s="24">
        <v>145500</v>
      </c>
    </row>
    <row r="20" spans="2:23" s="11" customFormat="1" ht="27.95" customHeight="1" x14ac:dyDescent="0.15">
      <c r="B20" s="10">
        <v>10</v>
      </c>
      <c r="C20" s="25" t="s">
        <v>61</v>
      </c>
      <c r="D20" s="26"/>
      <c r="E20" s="59" t="s">
        <v>63</v>
      </c>
      <c r="F20" s="59"/>
      <c r="G20" s="60"/>
      <c r="H20" s="27">
        <v>31000</v>
      </c>
      <c r="I20" s="27">
        <v>1</v>
      </c>
      <c r="J20" s="27">
        <f t="shared" si="0"/>
        <v>31000</v>
      </c>
      <c r="K20" s="27">
        <f t="shared" si="1"/>
        <v>3100</v>
      </c>
      <c r="L20" s="11" t="s">
        <v>69</v>
      </c>
      <c r="Q20" s="27">
        <v>31000</v>
      </c>
      <c r="R20" s="27">
        <v>2</v>
      </c>
      <c r="S20" s="27">
        <f t="shared" si="2"/>
        <v>62000</v>
      </c>
      <c r="T20" s="27">
        <f t="shared" si="3"/>
        <v>6200</v>
      </c>
      <c r="V20" s="28">
        <v>15000</v>
      </c>
      <c r="W20" s="28">
        <v>15000</v>
      </c>
    </row>
    <row r="21" spans="2:23" s="11" customFormat="1" ht="27.95" customHeight="1" x14ac:dyDescent="0.15">
      <c r="B21" s="10">
        <v>11</v>
      </c>
      <c r="C21" s="25" t="s">
        <v>62</v>
      </c>
      <c r="D21" s="26"/>
      <c r="E21" s="59" t="s">
        <v>64</v>
      </c>
      <c r="F21" s="59"/>
      <c r="G21" s="60"/>
      <c r="H21" s="27">
        <v>75050</v>
      </c>
      <c r="I21" s="27">
        <v>1</v>
      </c>
      <c r="J21" s="27">
        <f t="shared" si="0"/>
        <v>75050</v>
      </c>
      <c r="K21" s="27">
        <f t="shared" si="1"/>
        <v>7505</v>
      </c>
      <c r="L21" s="11" t="s">
        <v>69</v>
      </c>
      <c r="Q21" s="27">
        <v>75050</v>
      </c>
      <c r="R21" s="27">
        <v>2</v>
      </c>
      <c r="S21" s="27">
        <f t="shared" si="2"/>
        <v>150100</v>
      </c>
      <c r="T21" s="27">
        <f t="shared" si="3"/>
        <v>15010</v>
      </c>
      <c r="V21" s="28"/>
    </row>
    <row r="22" spans="2:23" s="11" customFormat="1" ht="27.95" customHeight="1" x14ac:dyDescent="0.15">
      <c r="B22" s="10">
        <v>12</v>
      </c>
      <c r="C22" s="10" t="s">
        <v>86</v>
      </c>
      <c r="D22" s="23"/>
      <c r="E22" s="56" t="s">
        <v>86</v>
      </c>
      <c r="F22" s="56"/>
      <c r="G22" s="57"/>
      <c r="H22" s="12">
        <v>60000</v>
      </c>
      <c r="I22" s="12">
        <v>2</v>
      </c>
      <c r="J22" s="12">
        <f t="shared" si="0"/>
        <v>120000</v>
      </c>
      <c r="K22" s="12">
        <f t="shared" si="1"/>
        <v>12000</v>
      </c>
      <c r="Q22" s="12">
        <v>60000</v>
      </c>
      <c r="R22" s="12">
        <v>2</v>
      </c>
      <c r="S22" s="12">
        <f t="shared" si="2"/>
        <v>120000</v>
      </c>
      <c r="T22" s="12">
        <f t="shared" si="3"/>
        <v>12000</v>
      </c>
      <c r="V22" s="24">
        <f>SUM(V12:V21)</f>
        <v>367000</v>
      </c>
      <c r="W22" s="24">
        <f>SUM(W12:W21)</f>
        <v>367000</v>
      </c>
    </row>
    <row r="23" spans="2:23" s="11" customFormat="1" ht="35.1" customHeight="1" x14ac:dyDescent="0.15">
      <c r="B23" s="41" t="s">
        <v>0</v>
      </c>
      <c r="C23" s="42"/>
      <c r="D23" s="42"/>
      <c r="E23" s="42"/>
      <c r="F23" s="42"/>
      <c r="G23" s="42"/>
      <c r="H23" s="43"/>
      <c r="I23" s="17"/>
      <c r="J23" s="18">
        <f>J29</f>
        <v>2779810</v>
      </c>
      <c r="K23" s="18">
        <f t="shared" si="1"/>
        <v>277981</v>
      </c>
      <c r="N23" s="22"/>
      <c r="P23" s="24"/>
      <c r="Q23" s="24"/>
      <c r="S23" s="24"/>
      <c r="W23" s="24">
        <f>V22+W22</f>
        <v>734000</v>
      </c>
    </row>
    <row r="24" spans="2:23" s="11" customFormat="1" ht="11.25" customHeight="1" x14ac:dyDescent="0.15">
      <c r="F24" s="13"/>
      <c r="G24" s="13"/>
      <c r="H24" s="13"/>
      <c r="I24" s="13"/>
      <c r="J24" s="13"/>
      <c r="N24" s="22"/>
    </row>
    <row r="25" spans="2:23" s="11" customFormat="1" ht="32.1" customHeight="1" x14ac:dyDescent="0.15">
      <c r="B25" s="44" t="s">
        <v>41</v>
      </c>
      <c r="C25" s="45"/>
      <c r="D25" s="45"/>
      <c r="E25" s="45"/>
      <c r="F25" s="46"/>
      <c r="G25" s="50" t="s">
        <v>3</v>
      </c>
      <c r="H25" s="51"/>
      <c r="I25" s="51"/>
      <c r="J25" s="51"/>
      <c r="K25" s="52"/>
      <c r="N25" s="22"/>
      <c r="P25" s="24"/>
      <c r="Q25" s="24"/>
      <c r="S25" s="24"/>
    </row>
    <row r="26" spans="2:23" s="11" customFormat="1" ht="32.1" customHeight="1" x14ac:dyDescent="0.15">
      <c r="B26" s="47" t="s">
        <v>2</v>
      </c>
      <c r="C26" s="48"/>
      <c r="D26" s="48"/>
      <c r="E26" s="48"/>
      <c r="F26" s="49"/>
      <c r="G26" s="47" t="s">
        <v>40</v>
      </c>
      <c r="H26" s="53"/>
      <c r="I26" s="53"/>
      <c r="J26" s="53"/>
      <c r="K26" s="54"/>
      <c r="N26" s="22"/>
      <c r="P26" s="24"/>
      <c r="Q26" s="24"/>
      <c r="S26" s="24"/>
    </row>
    <row r="27" spans="2:23" s="11" customFormat="1" ht="27" customHeight="1" x14ac:dyDescent="0.15">
      <c r="B27" s="35" t="s">
        <v>37</v>
      </c>
      <c r="C27" s="36"/>
      <c r="D27" s="36"/>
      <c r="E27" s="36"/>
      <c r="F27" s="36"/>
      <c r="G27" s="36"/>
      <c r="H27" s="36"/>
      <c r="I27" s="36"/>
      <c r="J27" s="36"/>
      <c r="K27" s="36"/>
      <c r="N27" s="22"/>
      <c r="P27" s="24"/>
      <c r="Q27" s="24"/>
      <c r="S27" s="24"/>
    </row>
    <row r="28" spans="2:23" s="11" customFormat="1" ht="20.100000000000001" customHeight="1" x14ac:dyDescent="0.15">
      <c r="F28" s="13"/>
      <c r="G28" s="13"/>
      <c r="H28" s="13"/>
      <c r="I28" s="13"/>
      <c r="J28" s="13"/>
      <c r="N28" s="22"/>
      <c r="P28" s="24"/>
      <c r="Q28" s="24"/>
      <c r="S28" s="24"/>
    </row>
    <row r="29" spans="2:23" s="11" customFormat="1" ht="20.100000000000001" customHeight="1" x14ac:dyDescent="0.15">
      <c r="C29" s="11" t="s">
        <v>74</v>
      </c>
      <c r="E29" s="24">
        <v>1562930</v>
      </c>
      <c r="F29" s="13"/>
      <c r="G29" s="13" t="s">
        <v>71</v>
      </c>
      <c r="H29" s="13"/>
      <c r="I29" s="13"/>
      <c r="J29" s="13">
        <f t="shared" ref="J29:K29" si="4">J11+J12+J13+J14+J15+J16+J17+J18+J19+J20+J21+J22</f>
        <v>2779810</v>
      </c>
      <c r="K29" s="13">
        <f t="shared" si="4"/>
        <v>277981</v>
      </c>
      <c r="N29" s="22"/>
      <c r="S29" s="24"/>
    </row>
    <row r="30" spans="2:23" s="11" customFormat="1" ht="20.100000000000001" customHeight="1" x14ac:dyDescent="0.15">
      <c r="F30" s="13"/>
      <c r="G30" s="13" t="s">
        <v>72</v>
      </c>
      <c r="H30" s="13">
        <v>80000</v>
      </c>
      <c r="I30" s="13">
        <v>2</v>
      </c>
      <c r="J30" s="13">
        <f>H30*I30</f>
        <v>160000</v>
      </c>
      <c r="N30" s="22"/>
      <c r="P30" s="33"/>
      <c r="Q30" s="24"/>
    </row>
    <row r="31" spans="2:23" s="11" customFormat="1" ht="20.100000000000001" customHeight="1" x14ac:dyDescent="0.15">
      <c r="F31" s="13" t="s">
        <v>76</v>
      </c>
      <c r="G31" s="13" t="s">
        <v>75</v>
      </c>
      <c r="H31" s="13">
        <v>100000</v>
      </c>
      <c r="I31" s="13">
        <v>2</v>
      </c>
      <c r="J31" s="13">
        <f t="shared" ref="J31" si="5">H31*I31</f>
        <v>200000</v>
      </c>
      <c r="N31" s="32"/>
      <c r="P31" s="33"/>
      <c r="Q31" s="24"/>
    </row>
    <row r="32" spans="2:23" s="11" customFormat="1" ht="20.100000000000001" customHeight="1" x14ac:dyDescent="0.15">
      <c r="F32" s="13"/>
      <c r="G32" s="13" t="s">
        <v>73</v>
      </c>
      <c r="H32" s="13"/>
      <c r="I32" s="13"/>
      <c r="J32" s="13">
        <f>J29+J30+J31</f>
        <v>3139810</v>
      </c>
      <c r="N32" s="22"/>
      <c r="P32" s="33"/>
      <c r="Q32" s="24"/>
    </row>
    <row r="33" spans="6:17" s="11" customFormat="1" ht="20.100000000000001" customHeight="1" x14ac:dyDescent="0.15">
      <c r="F33" s="13"/>
      <c r="G33" s="13" t="s">
        <v>81</v>
      </c>
      <c r="H33" s="13"/>
      <c r="I33" s="13"/>
      <c r="J33" s="13">
        <v>10000</v>
      </c>
      <c r="N33" s="22"/>
      <c r="Q33" s="24"/>
    </row>
    <row r="34" spans="6:17" s="11" customFormat="1" ht="20.100000000000001" customHeight="1" x14ac:dyDescent="0.15">
      <c r="F34" s="13"/>
      <c r="G34" s="13" t="s">
        <v>78</v>
      </c>
      <c r="H34" s="13" t="s">
        <v>79</v>
      </c>
      <c r="I34" s="13">
        <v>2</v>
      </c>
      <c r="J34" s="13">
        <v>36000</v>
      </c>
      <c r="N34" s="22"/>
    </row>
    <row r="35" spans="6:17" s="11" customFormat="1" ht="20.100000000000001" customHeight="1" x14ac:dyDescent="0.15">
      <c r="F35" s="13"/>
      <c r="G35" s="13"/>
      <c r="H35" s="13"/>
      <c r="I35" s="13"/>
      <c r="J35" s="13">
        <f>SUM(J32:J34)</f>
        <v>3185810</v>
      </c>
      <c r="N35" s="22"/>
    </row>
    <row r="36" spans="6:17" s="11" customFormat="1" ht="20.100000000000001" customHeight="1" x14ac:dyDescent="0.15">
      <c r="F36" s="13"/>
      <c r="G36" s="13" t="s">
        <v>84</v>
      </c>
      <c r="H36" s="13"/>
      <c r="I36" s="13"/>
      <c r="J36" s="13">
        <v>88500</v>
      </c>
      <c r="N36" s="22"/>
    </row>
    <row r="37" spans="6:17" s="11" customFormat="1" ht="20.100000000000001" customHeight="1" x14ac:dyDescent="0.15">
      <c r="F37" s="13"/>
      <c r="G37" s="13" t="s">
        <v>80</v>
      </c>
      <c r="H37" s="13"/>
      <c r="I37" s="13"/>
      <c r="J37" s="13">
        <v>8400</v>
      </c>
      <c r="N37" s="22"/>
    </row>
    <row r="38" spans="6:17" s="11" customFormat="1" ht="20.100000000000001" customHeight="1" x14ac:dyDescent="0.15">
      <c r="F38" s="13"/>
      <c r="G38" s="13" t="s">
        <v>82</v>
      </c>
      <c r="H38" s="13"/>
      <c r="I38" s="13"/>
      <c r="J38" s="13">
        <v>49500</v>
      </c>
      <c r="N38" s="22"/>
    </row>
    <row r="39" spans="6:17" s="11" customFormat="1" ht="20.100000000000001" customHeight="1" x14ac:dyDescent="0.15">
      <c r="F39" s="13"/>
      <c r="G39" s="13"/>
      <c r="H39" s="13"/>
      <c r="I39" s="13"/>
      <c r="J39" s="13">
        <f>SUM(J35:J38)</f>
        <v>3332210</v>
      </c>
      <c r="N39" s="22"/>
    </row>
    <row r="40" spans="6:17" s="11" customFormat="1" ht="20.100000000000001" customHeight="1" x14ac:dyDescent="0.15">
      <c r="F40" s="13"/>
      <c r="G40" s="13" t="s">
        <v>83</v>
      </c>
      <c r="H40" s="13"/>
      <c r="I40" s="13"/>
      <c r="J40" s="13">
        <v>60000</v>
      </c>
      <c r="N40" s="22"/>
    </row>
    <row r="41" spans="6:17" s="11" customFormat="1" ht="20.100000000000001" customHeight="1" x14ac:dyDescent="0.15">
      <c r="F41" s="13"/>
      <c r="G41" s="13"/>
      <c r="H41" s="13"/>
      <c r="I41" s="13"/>
      <c r="J41" s="13">
        <f>SUM(J39:J40)</f>
        <v>3392210</v>
      </c>
      <c r="N41" s="22"/>
    </row>
    <row r="42" spans="6:17" s="11" customFormat="1" ht="20.100000000000001" customHeight="1" x14ac:dyDescent="0.15">
      <c r="F42" s="13"/>
      <c r="G42" s="13" t="s">
        <v>85</v>
      </c>
      <c r="H42" s="13"/>
      <c r="I42" s="13"/>
      <c r="J42" s="13">
        <v>16500</v>
      </c>
      <c r="N42" s="22"/>
    </row>
    <row r="43" spans="6:17" s="11" customFormat="1" ht="20.100000000000001" customHeight="1" x14ac:dyDescent="0.15">
      <c r="F43" s="13"/>
      <c r="G43" s="13"/>
      <c r="H43" s="13"/>
      <c r="I43" s="13"/>
      <c r="J43" s="13">
        <f>SUM(J41:J42)</f>
        <v>3408710</v>
      </c>
      <c r="N43" s="22"/>
    </row>
    <row r="44" spans="6:17" s="11" customFormat="1" ht="20.100000000000001" customHeight="1" x14ac:dyDescent="0.15">
      <c r="F44" s="13"/>
      <c r="G44" s="13"/>
      <c r="H44" s="13"/>
      <c r="I44" s="13"/>
      <c r="J44" s="13"/>
      <c r="N44" s="22"/>
    </row>
    <row r="45" spans="6:17" s="11" customFormat="1" ht="20.100000000000001" customHeight="1" x14ac:dyDescent="0.15">
      <c r="F45" s="13"/>
      <c r="G45" s="13"/>
      <c r="H45" s="13"/>
      <c r="I45" s="13"/>
      <c r="J45" s="13"/>
      <c r="N45" s="22"/>
    </row>
    <row r="46" spans="6:17" s="11" customFormat="1" ht="20.100000000000001" customHeight="1" x14ac:dyDescent="0.15">
      <c r="F46" s="13"/>
      <c r="G46" s="13"/>
      <c r="H46" s="13"/>
      <c r="I46" s="13"/>
      <c r="J46" s="13"/>
      <c r="N46" s="22"/>
    </row>
  </sheetData>
  <mergeCells count="38">
    <mergeCell ref="D2:F2"/>
    <mergeCell ref="D3:F3"/>
    <mergeCell ref="D4:F4"/>
    <mergeCell ref="D5:F5"/>
    <mergeCell ref="D6:F6"/>
    <mergeCell ref="G3:K4"/>
    <mergeCell ref="G5:K6"/>
    <mergeCell ref="E11:G11"/>
    <mergeCell ref="D10:G10"/>
    <mergeCell ref="G8:H8"/>
    <mergeCell ref="I8:K8"/>
    <mergeCell ref="E8:F8"/>
    <mergeCell ref="E13:G13"/>
    <mergeCell ref="E19:G19"/>
    <mergeCell ref="E20:G20"/>
    <mergeCell ref="E21:G21"/>
    <mergeCell ref="E22:G22"/>
    <mergeCell ref="E14:G14"/>
    <mergeCell ref="E15:G15"/>
    <mergeCell ref="E16:G16"/>
    <mergeCell ref="E17:G17"/>
    <mergeCell ref="E18:G18"/>
    <mergeCell ref="V11:W11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 x14ac:dyDescent="0.15"/>
  <cols>
    <col min="1" max="1" width="38.33203125" customWidth="1"/>
    <col min="2" max="2" width="37.77734375" customWidth="1"/>
  </cols>
  <sheetData>
    <row r="2" spans="1:2" ht="50.1" customHeight="1" x14ac:dyDescent="0.15">
      <c r="A2" s="83" t="s">
        <v>25</v>
      </c>
      <c r="B2" s="83"/>
    </row>
    <row r="3" spans="1:2" ht="24.95" customHeight="1" x14ac:dyDescent="0.15"/>
    <row r="4" spans="1:2" ht="310.5" customHeight="1" x14ac:dyDescent="0.15">
      <c r="A4" s="84"/>
      <c r="B4" s="85"/>
    </row>
    <row r="5" spans="1:2" ht="306" customHeight="1" x14ac:dyDescent="0.15">
      <c r="A5" s="86"/>
      <c r="B5" s="87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 x14ac:dyDescent="0.1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 x14ac:dyDescent="0.15">
      <c r="A1" s="15" t="s">
        <v>7</v>
      </c>
      <c r="B1" s="16" t="s">
        <v>22</v>
      </c>
    </row>
    <row r="2" spans="1:2" ht="15" customHeight="1" x14ac:dyDescent="0.15">
      <c r="A2" s="15" t="s">
        <v>8</v>
      </c>
      <c r="B2" s="16" t="s">
        <v>23</v>
      </c>
    </row>
    <row r="3" spans="1:2" ht="15" customHeight="1" x14ac:dyDescent="0.15">
      <c r="A3" s="15" t="s">
        <v>9</v>
      </c>
      <c r="B3" s="16" t="s">
        <v>10</v>
      </c>
    </row>
    <row r="4" spans="1:2" ht="15" customHeight="1" x14ac:dyDescent="0.15">
      <c r="A4" s="15" t="s">
        <v>11</v>
      </c>
      <c r="B4" s="16" t="s">
        <v>24</v>
      </c>
    </row>
    <row r="5" spans="1:2" ht="15" customHeight="1" x14ac:dyDescent="0.15">
      <c r="A5" s="15" t="s">
        <v>12</v>
      </c>
      <c r="B5" s="16" t="s">
        <v>13</v>
      </c>
    </row>
    <row r="6" spans="1:2" x14ac:dyDescent="0.15">
      <c r="A6" s="15" t="s">
        <v>14</v>
      </c>
      <c r="B6" s="16" t="s">
        <v>15</v>
      </c>
    </row>
    <row r="7" spans="1:2" x14ac:dyDescent="0.15">
      <c r="A7" s="15" t="s">
        <v>16</v>
      </c>
      <c r="B7" s="16" t="s">
        <v>17</v>
      </c>
    </row>
    <row r="8" spans="1:2" x14ac:dyDescent="0.15">
      <c r="A8" s="15" t="s">
        <v>18</v>
      </c>
      <c r="B8" s="16" t="s">
        <v>19</v>
      </c>
    </row>
    <row r="9" spans="1:2" x14ac:dyDescent="0.15">
      <c r="A9" s="15" t="s">
        <v>20</v>
      </c>
      <c r="B9" s="16" t="s">
        <v>21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2024-01-02T14:45:11Z</cp:lastPrinted>
  <dcterms:created xsi:type="dcterms:W3CDTF">2009-04-23T10:57:43Z</dcterms:created>
  <dcterms:modified xsi:type="dcterms:W3CDTF">2025-10-20T08:48:05Z</dcterms:modified>
</cp:coreProperties>
</file>